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firstSheet="1" activeTab="2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<sst xmlns="http://schemas.openxmlformats.org/spreadsheetml/2006/main" count="255" uniqueCount="148">
  <si>
    <t>Annexure - I</t>
  </si>
  <si>
    <t>Holding of specified securities ( Statement Showing Shareholding Pattern )</t>
  </si>
  <si>
    <t xml:space="preserve">1. </t>
  </si>
  <si>
    <t>Name of Listed Entity : EPSOM PROPERTIES LIMITED</t>
  </si>
  <si>
    <t xml:space="preserve">2. </t>
  </si>
  <si>
    <t>Scrip Code / Name of Scrip / Class of Security 531155 / EPSOM PRO   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</si>
  <si>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</si>
  <si>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</si>
  <si>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30-Jun-2018</t>
  </si>
  <si>
    <t xml:space="preserve">     b. If under 31(1)(c) then indicate date of allotment/extinguishment 30-Jun-2018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</si>
  <si>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</si>
  <si>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</si>
  <si>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</si>
  <si>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</si>
  <si>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</si>
  <si>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</si>
  <si>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</si>
  <si>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</si>
  <si>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</si>
  <si>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</si>
  <si>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</si>
  <si>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</si>
  <si>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</si>
  <si>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</si>
  <si>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</si>
  <si>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</si>
  <si>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</si>
  <si>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</si>
  <si>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</si>
  <si>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</si>
  <si>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</si>
  <si>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</si>
  <si>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</si>
  <si>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</si>
  <si>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</si>
  <si>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</si>
  <si>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</si>
  <si>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</si>
  <si>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</si>
  <si>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</si>
  <si>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</si>
  <si>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</si>
  <si>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</si>
  <si>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</si>
  <si>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</si>
  <si>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</si>
  <si>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</si>
  <si>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</si>
  <si>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</si>
  <si>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</si>
  <si>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</si>
  <si>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</si>
  <si>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</si>
  <si>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</si>
  <si>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</si>
  <si>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</si>
  <si>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</si>
  <si>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</si>
  <si>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</si>
  <si>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</si>
  <si>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</si>
  <si>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</si>
  <si>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</si>
  <si>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</si>
  <si>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</si>
  <si>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</si>
  <si>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</si>
  <si>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</si>
  <si>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</si>
  <si>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</si>
  <si>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</si>
  <si>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</si>
  <si>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</si>
  <si>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</si>
  <si>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</si>
  <si>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</si>
  <si>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</si>
  <si>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</si>
  <si>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</si>
  <si>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</si>
  <si>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 xml:space="preserve"> Names : </t>
  </si>
  <si>
    <t>MOHAN SWAMI</t>
  </si>
  <si>
    <t>AOPPM9390E</t>
  </si>
  <si>
    <t>Government</t>
  </si>
  <si>
    <t>Institutions</t>
  </si>
  <si>
    <t>Foreign Portfolio Investor</t>
  </si>
  <si>
    <t xml:space="preserve">  f.</t>
  </si>
  <si>
    <t>FOREIGN OTHERS</t>
  </si>
  <si>
    <t>CHASE PERDANA SDN. BHD.</t>
  </si>
  <si>
    <t>AADCC7014N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</si>
  <si>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</si>
  <si>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</si>
  <si>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</si>
  <si>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</si>
  <si>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</si>
  <si>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</si>
  <si>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</si>
  <si>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</si>
  <si>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</si>
  <si>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</si>
  <si>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</si>
  <si>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</si>
  <si>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</si>
  <si>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</si>
  <si>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</si>
  <si>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</si>
  <si>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</si>
  <si>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</si>
  <si>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</si>
  <si>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</si>
  <si>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</si>
  <si>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</si>
  <si>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FOREIGN INSTITUTIONAL
INVESTORS</t>
  </si>
  <si>
    <t>SATELLITE INVESTMENTS LTD</t>
  </si>
  <si>
    <t>0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</si>
  <si>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</si>
  <si>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</si>
  <si>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</si>
  <si>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</si>
  <si>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</si>
  <si>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</si>
  <si>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</si>
  <si>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</si>
  <si>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</si>
  <si>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</si>
  <si>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SURESHBHAI P. BHANDERI</t>
  </si>
  <si>
    <t>ACYPB8883G</t>
  </si>
  <si>
    <t>JAYAPALASINGAM KANDIAH</t>
  </si>
  <si>
    <t>BIMPK6267Q</t>
  </si>
  <si>
    <t>NBFCs registered
with RBI</t>
  </si>
  <si>
    <t>Employee Trusts</t>
  </si>
  <si>
    <t>Overseas Depositories
(holding DRs)
(balancing figure)</t>
  </si>
  <si>
    <t>BODIES CORPORATE</t>
  </si>
  <si>
    <t>DIRECTORS AND THEIR RELATIVES</t>
  </si>
  <si>
    <t>HINDU UNDIVIDED FAMILIES</t>
  </si>
  <si>
    <t>NRI – Non- Repat</t>
  </si>
  <si>
    <t>NRI – Repat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</si>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</sst>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6" sqref="B6:K6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3" t="s">
        <v>3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3" t="s">
        <v>5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3" t="s">
        <v>7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4.25">
      <c r="A11" s="1"/>
      <c r="B11" s="13" t="s">
        <v>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"/>
      <c r="B12" s="13" t="s">
        <v>9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3" t="s">
        <v>11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4" t="s">
        <v>12</v>
      </c>
      <c r="C16" s="14"/>
      <c r="D16" s="14"/>
      <c r="E16" s="14"/>
      <c r="F16" s="14"/>
      <c r="G16" s="14"/>
      <c r="H16" s="14"/>
      <c r="I16" s="14"/>
      <c r="J16" s="2" t="s">
        <v>13</v>
      </c>
      <c r="K16" s="2" t="s">
        <v>14</v>
      </c>
    </row>
    <row r="17" spans="1:11" ht="14.25">
      <c r="A17" s="2"/>
      <c r="B17" s="14" t="s">
        <v>15</v>
      </c>
      <c r="C17" s="14"/>
      <c r="D17" s="14"/>
      <c r="E17" s="14"/>
      <c r="F17" s="14"/>
      <c r="G17" s="14"/>
      <c r="H17" s="14"/>
      <c r="I17" s="14"/>
      <c r="J17" s="2"/>
      <c r="K17" s="2" t="s">
        <v>16</v>
      </c>
    </row>
    <row r="18" spans="1:11" ht="14.25">
      <c r="A18" s="2"/>
      <c r="B18" s="14" t="s">
        <v>17</v>
      </c>
      <c r="C18" s="14"/>
      <c r="D18" s="14"/>
      <c r="E18" s="14"/>
      <c r="F18" s="14"/>
      <c r="G18" s="14"/>
      <c r="H18" s="14"/>
      <c r="I18" s="14"/>
      <c r="J18" s="2"/>
      <c r="K18" s="2" t="s">
        <v>16</v>
      </c>
    </row>
    <row r="19" spans="1:11" ht="14.25">
      <c r="A19" s="2"/>
      <c r="B19" s="14" t="s">
        <v>18</v>
      </c>
      <c r="C19" s="14"/>
      <c r="D19" s="14"/>
      <c r="E19" s="14"/>
      <c r="F19" s="14"/>
      <c r="G19" s="14"/>
      <c r="H19" s="14"/>
      <c r="I19" s="14"/>
      <c r="J19" s="2"/>
      <c r="K19" s="2" t="s">
        <v>16</v>
      </c>
    </row>
    <row r="20" spans="1:11" ht="14.25">
      <c r="A20" s="2"/>
      <c r="B20" s="14" t="s">
        <v>19</v>
      </c>
      <c r="C20" s="14"/>
      <c r="D20" s="14"/>
      <c r="E20" s="14"/>
      <c r="F20" s="14"/>
      <c r="G20" s="14"/>
      <c r="H20" s="14"/>
      <c r="I20" s="14"/>
      <c r="J20" s="2"/>
      <c r="K20" s="2" t="s">
        <v>16</v>
      </c>
    </row>
    <row r="21" spans="1:11" ht="14.25">
      <c r="A21" s="2"/>
      <c r="B21" s="14" t="s">
        <v>20</v>
      </c>
      <c r="C21" s="14"/>
      <c r="D21" s="14"/>
      <c r="E21" s="14"/>
      <c r="F21" s="14"/>
      <c r="G21" s="14"/>
      <c r="H21" s="14"/>
      <c r="I21" s="14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3" t="s">
        <v>22</v>
      </c>
      <c r="C23" s="13"/>
      <c r="D23" s="13"/>
      <c r="E23" s="13"/>
      <c r="F23" s="13"/>
      <c r="G23" s="13"/>
      <c r="H23" s="13"/>
      <c r="I23" s="13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C1">
      <selection activeCell="A1" sqref="A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6" t="s">
        <v>24</v>
      </c>
      <c r="B3" s="16" t="s">
        <v>25</v>
      </c>
      <c r="C3" s="16" t="s">
        <v>26</v>
      </c>
      <c r="D3" s="16" t="s">
        <v>27</v>
      </c>
      <c r="E3" s="16" t="s">
        <v>28</v>
      </c>
      <c r="F3" s="16" t="s">
        <v>29</v>
      </c>
      <c r="G3" s="16" t="s">
        <v>30</v>
      </c>
      <c r="H3" s="16" t="s">
        <v>31</v>
      </c>
      <c r="I3" s="16" t="s">
        <v>32</v>
      </c>
      <c r="J3" s="16"/>
      <c r="K3" s="16"/>
      <c r="L3" s="16"/>
      <c r="M3" s="16" t="s">
        <v>33</v>
      </c>
      <c r="N3" s="16" t="s">
        <v>34</v>
      </c>
      <c r="O3" s="16" t="s">
        <v>35</v>
      </c>
      <c r="P3" s="16"/>
      <c r="Q3" s="16" t="s">
        <v>36</v>
      </c>
      <c r="R3" s="16"/>
      <c r="S3" s="16" t="s">
        <v>37</v>
      </c>
    </row>
    <row r="4" spans="1:19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.75" customHeight="1">
      <c r="A8" s="16"/>
      <c r="B8" s="16"/>
      <c r="C8" s="16"/>
      <c r="D8" s="16"/>
      <c r="E8" s="16"/>
      <c r="F8" s="16"/>
      <c r="G8" s="16"/>
      <c r="H8" s="16"/>
      <c r="I8" s="17" t="s">
        <v>38</v>
      </c>
      <c r="J8" s="17"/>
      <c r="K8" s="17"/>
      <c r="L8" s="16" t="s">
        <v>39</v>
      </c>
      <c r="M8" s="16"/>
      <c r="N8" s="16"/>
      <c r="O8" s="16" t="s">
        <v>40</v>
      </c>
      <c r="P8" s="16" t="s">
        <v>41</v>
      </c>
      <c r="Q8" s="16" t="s">
        <v>40</v>
      </c>
      <c r="R8" s="16" t="s">
        <v>41</v>
      </c>
      <c r="S8" s="16"/>
    </row>
    <row r="9" spans="1:19" ht="12.75" customHeight="1">
      <c r="A9" s="16"/>
      <c r="B9" s="16"/>
      <c r="C9" s="16"/>
      <c r="D9" s="16"/>
      <c r="E9" s="16"/>
      <c r="F9" s="16"/>
      <c r="G9" s="16"/>
      <c r="H9" s="16"/>
      <c r="I9" s="16" t="s">
        <v>42</v>
      </c>
      <c r="J9" s="16" t="s">
        <v>43</v>
      </c>
      <c r="K9" s="16" t="s">
        <v>44</v>
      </c>
      <c r="L9" s="16"/>
      <c r="M9" s="16"/>
      <c r="N9" s="16"/>
      <c r="O9" s="16"/>
      <c r="P9" s="16"/>
      <c r="Q9" s="16"/>
      <c r="R9" s="16"/>
      <c r="S9" s="16"/>
    </row>
    <row r="10" spans="1:19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38.25">
      <c r="A13" s="3" t="s">
        <v>45</v>
      </c>
      <c r="B13" s="4" t="s">
        <v>46</v>
      </c>
      <c r="C13" s="5">
        <v>2</v>
      </c>
      <c r="D13" s="5">
        <v>4195900</v>
      </c>
      <c r="E13" s="5">
        <v>0</v>
      </c>
      <c r="F13" s="5">
        <v>0</v>
      </c>
      <c r="G13" s="5">
        <v>4195900</v>
      </c>
      <c r="H13" s="6">
        <f>ROUND(G13/G18*100,2)</f>
        <v>56.3</v>
      </c>
      <c r="I13" s="5">
        <v>4195900</v>
      </c>
      <c r="J13" s="5">
        <v>0</v>
      </c>
      <c r="K13" s="5">
        <v>4195900</v>
      </c>
      <c r="L13" s="5">
        <f>ROUND(K13/G18*100,2)</f>
        <v>56.3</v>
      </c>
      <c r="M13" s="5">
        <v>0</v>
      </c>
      <c r="N13" s="5">
        <f>ROUND((G13+M13)/G18*100,2)</f>
        <v>56.3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4195900</v>
      </c>
    </row>
    <row r="14" spans="1:19" ht="12.75">
      <c r="A14" s="3" t="s">
        <v>47</v>
      </c>
      <c r="B14" s="4" t="s">
        <v>48</v>
      </c>
      <c r="C14" s="5">
        <v>3521</v>
      </c>
      <c r="D14" s="5">
        <v>3256900</v>
      </c>
      <c r="E14" s="5">
        <v>0</v>
      </c>
      <c r="F14" s="5">
        <v>0</v>
      </c>
      <c r="G14" s="5">
        <v>3256900</v>
      </c>
      <c r="H14" s="6">
        <f>ROUND(G14/G18*100,2)</f>
        <v>43.7</v>
      </c>
      <c r="I14" s="5">
        <v>3256900</v>
      </c>
      <c r="J14" s="5">
        <v>0</v>
      </c>
      <c r="K14" s="5">
        <v>3256900</v>
      </c>
      <c r="L14" s="5">
        <f>ROUND(K14/G18*100,2)</f>
        <v>43.7</v>
      </c>
      <c r="M14" s="5">
        <v>0</v>
      </c>
      <c r="N14" s="5">
        <f>ROUND((G14+M14)/G18*100,2)</f>
        <v>43.7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1920688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3523</v>
      </c>
      <c r="D18" s="5">
        <v>7452800</v>
      </c>
      <c r="E18" s="5">
        <v>0</v>
      </c>
      <c r="F18" s="5">
        <v>0</v>
      </c>
      <c r="G18" s="5">
        <v>7452800</v>
      </c>
      <c r="H18" s="6">
        <f>ROUND(G18/G18*100,2)</f>
        <v>100</v>
      </c>
      <c r="I18" s="5">
        <v>7452800</v>
      </c>
      <c r="J18" s="5">
        <v>0</v>
      </c>
      <c r="K18" s="5">
        <v>7452800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6116588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T32" sqref="T32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7"/>
      <c r="B3" s="16" t="s">
        <v>56</v>
      </c>
      <c r="C3" s="16" t="s">
        <v>57</v>
      </c>
      <c r="D3" s="16" t="s">
        <v>58</v>
      </c>
      <c r="E3" s="16" t="s">
        <v>27</v>
      </c>
      <c r="F3" s="16" t="s">
        <v>59</v>
      </c>
      <c r="G3" s="16" t="s">
        <v>29</v>
      </c>
      <c r="H3" s="16" t="s">
        <v>60</v>
      </c>
      <c r="I3" s="16" t="s">
        <v>61</v>
      </c>
      <c r="J3" s="16" t="s">
        <v>32</v>
      </c>
      <c r="K3" s="16"/>
      <c r="L3" s="16"/>
      <c r="M3" s="16"/>
      <c r="N3" s="16" t="s">
        <v>33</v>
      </c>
      <c r="O3" s="16" t="s">
        <v>62</v>
      </c>
      <c r="P3" s="16" t="s">
        <v>35</v>
      </c>
      <c r="Q3" s="16"/>
      <c r="R3" s="16" t="s">
        <v>36</v>
      </c>
      <c r="S3" s="16"/>
      <c r="T3" s="16" t="s">
        <v>37</v>
      </c>
    </row>
    <row r="4" spans="1:20" ht="12.7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2.75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 customHeight="1">
      <c r="A8" s="17"/>
      <c r="B8" s="16"/>
      <c r="C8" s="16"/>
      <c r="D8" s="16"/>
      <c r="E8" s="16"/>
      <c r="F8" s="16"/>
      <c r="G8" s="16"/>
      <c r="H8" s="16"/>
      <c r="I8" s="16"/>
      <c r="J8" s="17" t="s">
        <v>38</v>
      </c>
      <c r="K8" s="17"/>
      <c r="L8" s="17"/>
      <c r="M8" s="16" t="s">
        <v>63</v>
      </c>
      <c r="N8" s="16"/>
      <c r="O8" s="16"/>
      <c r="P8" s="16" t="s">
        <v>40</v>
      </c>
      <c r="Q8" s="16" t="s">
        <v>41</v>
      </c>
      <c r="R8" s="16" t="s">
        <v>40</v>
      </c>
      <c r="S8" s="16" t="s">
        <v>41</v>
      </c>
      <c r="T8" s="16"/>
    </row>
    <row r="9" spans="1:20" ht="12.75" customHeight="1">
      <c r="A9" s="17"/>
      <c r="B9" s="16"/>
      <c r="C9" s="16"/>
      <c r="D9" s="16"/>
      <c r="E9" s="16"/>
      <c r="F9" s="16"/>
      <c r="G9" s="16"/>
      <c r="H9" s="16"/>
      <c r="I9" s="16"/>
      <c r="J9" s="16" t="s">
        <v>64</v>
      </c>
      <c r="K9" s="16" t="s">
        <v>65</v>
      </c>
      <c r="L9" s="16" t="s">
        <v>44</v>
      </c>
      <c r="M9" s="16"/>
      <c r="N9" s="16"/>
      <c r="O9" s="16"/>
      <c r="P9" s="16"/>
      <c r="Q9" s="16"/>
      <c r="R9" s="16"/>
      <c r="S9" s="16"/>
      <c r="T9" s="16"/>
    </row>
    <row r="10" spans="1:20" ht="12.7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.7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>
      <c r="A14" s="3" t="s">
        <v>66</v>
      </c>
      <c r="B14" s="4" t="s">
        <v>67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>
      <c r="A15" s="3" t="s">
        <v>68</v>
      </c>
      <c r="B15" s="4" t="s">
        <v>69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I'!G13*100,2)</f>
        <v>0</v>
      </c>
      <c r="R15" s="5">
        <v>0</v>
      </c>
      <c r="S15" s="5">
        <f>ROUND(R15/'Table I'!G13*100,2)</f>
        <v>0</v>
      </c>
      <c r="T15" s="5">
        <v>0</v>
      </c>
    </row>
    <row r="16" spans="1:20" ht="25.5">
      <c r="A16" s="3" t="s">
        <v>70</v>
      </c>
      <c r="B16" s="4" t="s">
        <v>71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I'!G13*100,2)</f>
        <v>0</v>
      </c>
      <c r="R16" s="5">
        <v>0</v>
      </c>
      <c r="S16" s="5">
        <f>ROUND(R16/'Table I'!G13*100,2)</f>
        <v>0</v>
      </c>
      <c r="T16" s="5">
        <v>0</v>
      </c>
    </row>
    <row r="17" spans="1:20" ht="25.5">
      <c r="A17" s="3" t="s">
        <v>72</v>
      </c>
      <c r="B17" s="4" t="s">
        <v>73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I'!G13*100,2)</f>
        <v>0</v>
      </c>
      <c r="R17" s="5">
        <v>0</v>
      </c>
      <c r="S17" s="5">
        <f>ROUND(R17/'Table I'!G13*100,2)</f>
        <v>0</v>
      </c>
      <c r="T17" s="5">
        <v>0</v>
      </c>
    </row>
    <row r="18" spans="1:20" ht="12.75">
      <c r="A18" s="3" t="s">
        <v>74</v>
      </c>
      <c r="B18" s="4" t="s">
        <v>75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.75">
      <c r="A20" s="3"/>
      <c r="B20" s="4" t="s">
        <v>76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I'!G13*100,2)</f>
        <v>0</v>
      </c>
      <c r="R20" s="5">
        <v>0</v>
      </c>
      <c r="S20" s="5">
        <f>ROUND(R20/'Table I'!G13*100,2)</f>
        <v>0</v>
      </c>
      <c r="T20" s="5">
        <v>0</v>
      </c>
    </row>
    <row r="21" spans="1:20" ht="12.75">
      <c r="A21" s="8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.75">
      <c r="A22" s="3" t="s">
        <v>77</v>
      </c>
      <c r="B22" s="4" t="s">
        <v>78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38.25">
      <c r="A23" s="3" t="s">
        <v>68</v>
      </c>
      <c r="B23" s="4" t="s">
        <v>79</v>
      </c>
      <c r="C23" s="4"/>
      <c r="D23" s="5">
        <v>1</v>
      </c>
      <c r="E23" s="5">
        <v>2952879</v>
      </c>
      <c r="F23" s="5">
        <v>0</v>
      </c>
      <c r="G23" s="5">
        <v>0</v>
      </c>
      <c r="H23" s="5">
        <v>2952879</v>
      </c>
      <c r="I23" s="5">
        <f>ROUND(H23/'Table I'!G18*100,2)</f>
        <v>39.62</v>
      </c>
      <c r="J23" s="5">
        <v>2952879</v>
      </c>
      <c r="K23" s="5">
        <v>0</v>
      </c>
      <c r="L23" s="5">
        <v>2952879</v>
      </c>
      <c r="M23" s="5">
        <f>ROUND(L23/('Table I'!G13+'Table I'!G14+'Table I'!G15)*100,2)</f>
        <v>39.62</v>
      </c>
      <c r="N23" s="5">
        <v>0</v>
      </c>
      <c r="O23" s="5">
        <f>ROUND((H23+N23)/'Table I'!G18*100,2)</f>
        <v>39.62</v>
      </c>
      <c r="P23" s="5">
        <v>0</v>
      </c>
      <c r="Q23" s="5">
        <f>ROUND(P23/'Table I'!G13*100,2)</f>
        <v>0</v>
      </c>
      <c r="R23" s="5">
        <v>0</v>
      </c>
      <c r="S23" s="5">
        <f>ROUND(R23/'Table I'!G13*100,2)</f>
        <v>0</v>
      </c>
      <c r="T23" s="5">
        <v>2952879</v>
      </c>
    </row>
    <row r="24" spans="1:20" ht="12.75">
      <c r="A24" s="8"/>
      <c r="B24" s="8" t="s">
        <v>80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2.75">
      <c r="A25" s="8"/>
      <c r="B25" s="8" t="s">
        <v>81</v>
      </c>
      <c r="C25" s="8" t="s">
        <v>82</v>
      </c>
      <c r="D25" s="9"/>
      <c r="E25" s="9">
        <v>2952879</v>
      </c>
      <c r="F25" s="9"/>
      <c r="G25" s="9"/>
      <c r="H25" s="9">
        <v>2952879</v>
      </c>
      <c r="I25" s="9">
        <f>ROUND(H25/'Table I'!G18*100,2)</f>
        <v>39.62</v>
      </c>
      <c r="J25" s="9">
        <v>2952879</v>
      </c>
      <c r="K25" s="9">
        <v>0</v>
      </c>
      <c r="L25" s="9">
        <v>2952879</v>
      </c>
      <c r="M25" s="9">
        <f>ROUND(L25/('Table I'!G13+'Table I'!G14+'Table I'!G15)*100,2)</f>
        <v>39.62</v>
      </c>
      <c r="N25" s="9"/>
      <c r="O25" s="9">
        <f>ROUND((H25+N25)/'Table I'!G18*100,2)</f>
        <v>39.62</v>
      </c>
      <c r="P25" s="9">
        <v>0</v>
      </c>
      <c r="Q25" s="9">
        <f>ROUND(P25/'Table I'!G13*100,2)</f>
        <v>0</v>
      </c>
      <c r="R25" s="9"/>
      <c r="S25" s="9">
        <f>ROUND(R25/'Table I'!G13*100,2)</f>
        <v>0</v>
      </c>
      <c r="T25" s="9">
        <v>2952879</v>
      </c>
    </row>
    <row r="26" spans="1:20" ht="12.75">
      <c r="A26" s="3" t="s">
        <v>70</v>
      </c>
      <c r="B26" s="4" t="s">
        <v>83</v>
      </c>
      <c r="C26" s="4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ROUND(H26/'Table I'!G18*100,2)</f>
        <v>0</v>
      </c>
      <c r="J26" s="5">
        <v>0</v>
      </c>
      <c r="K26" s="5">
        <v>0</v>
      </c>
      <c r="L26" s="5">
        <v>0</v>
      </c>
      <c r="M26" s="5">
        <f>ROUND(L26/('Table I'!G13+'Table I'!G14+'Table I'!G15)*100,2)</f>
        <v>0</v>
      </c>
      <c r="N26" s="5">
        <v>0</v>
      </c>
      <c r="O26" s="5">
        <f>ROUND((H26+N26)/'Table I'!G18*100,2)</f>
        <v>0</v>
      </c>
      <c r="P26" s="5">
        <v>0</v>
      </c>
      <c r="Q26" s="5">
        <f>ROUND(P26/'Table I'!G13*100,2)</f>
        <v>0</v>
      </c>
      <c r="R26" s="5">
        <v>0</v>
      </c>
      <c r="S26" s="5">
        <f>ROUND(R26/'Table I'!G13*100,2)</f>
        <v>0</v>
      </c>
      <c r="T26" s="5">
        <v>0</v>
      </c>
    </row>
    <row r="27" spans="1:20" ht="12.75">
      <c r="A27" s="3" t="s">
        <v>72</v>
      </c>
      <c r="B27" s="4" t="s">
        <v>84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ROUND((H27+N27)/'Table I'!G18*100,2)</f>
        <v>0</v>
      </c>
      <c r="P27" s="5">
        <v>0</v>
      </c>
      <c r="Q27" s="5">
        <f>ROUND(P27/'Table I'!G13*100,2)</f>
        <v>0</v>
      </c>
      <c r="R27" s="5">
        <v>0</v>
      </c>
      <c r="S27" s="5">
        <f>ROUND(R27/'Table I'!G13*100,2)</f>
        <v>0</v>
      </c>
      <c r="T27" s="5">
        <v>0</v>
      </c>
    </row>
    <row r="28" spans="1:20" ht="12.75">
      <c r="A28" s="3" t="s">
        <v>74</v>
      </c>
      <c r="B28" s="4" t="s">
        <v>85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I'!G13*100,2)</f>
        <v>0</v>
      </c>
      <c r="R28" s="5">
        <v>0</v>
      </c>
      <c r="S28" s="5">
        <f>ROUND(R28/'Table I'!G13*100,2)</f>
        <v>0</v>
      </c>
      <c r="T28" s="5">
        <v>0</v>
      </c>
    </row>
    <row r="29" spans="1:20" ht="12.75">
      <c r="A29" s="3" t="s">
        <v>86</v>
      </c>
      <c r="B29" s="4" t="s">
        <v>75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3"/>
      <c r="B30" s="4" t="s">
        <v>87</v>
      </c>
      <c r="C30" s="4"/>
      <c r="D30" s="5">
        <v>1</v>
      </c>
      <c r="E30" s="5">
        <v>1243021</v>
      </c>
      <c r="F30" s="5">
        <v>0</v>
      </c>
      <c r="G30" s="5">
        <v>0</v>
      </c>
      <c r="H30" s="5">
        <v>1243021</v>
      </c>
      <c r="I30" s="5">
        <f>ROUND(H30/'Table I'!G18*100,2)</f>
        <v>16.68</v>
      </c>
      <c r="J30" s="5">
        <v>1243021</v>
      </c>
      <c r="K30" s="5">
        <v>0</v>
      </c>
      <c r="L30" s="5">
        <v>1243021</v>
      </c>
      <c r="M30" s="5">
        <f>ROUND(L30/('Table I'!G13+'Table I'!G14+'Table I'!G15)*100,2)</f>
        <v>16.68</v>
      </c>
      <c r="N30" s="5">
        <v>0</v>
      </c>
      <c r="O30" s="5">
        <f>ROUND((H30+N30)/'Table I'!G18*100,2)</f>
        <v>16.68</v>
      </c>
      <c r="P30" s="5">
        <v>0</v>
      </c>
      <c r="Q30" s="5">
        <f>ROUND(P30/'Table I'!G13*100,2)</f>
        <v>0</v>
      </c>
      <c r="R30" s="5">
        <v>0</v>
      </c>
      <c r="S30" s="5">
        <f>ROUND(R30/'Table I'!G13*100,2)</f>
        <v>0</v>
      </c>
      <c r="T30" s="5">
        <v>1243021</v>
      </c>
    </row>
    <row r="31" spans="1:20" ht="12.75">
      <c r="A31" s="8"/>
      <c r="B31" s="8" t="s">
        <v>80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8"/>
      <c r="B32" s="8" t="s">
        <v>88</v>
      </c>
      <c r="C32" s="8" t="s">
        <v>89</v>
      </c>
      <c r="D32" s="9"/>
      <c r="E32" s="9">
        <v>1243021</v>
      </c>
      <c r="F32" s="9"/>
      <c r="G32" s="9"/>
      <c r="H32" s="9">
        <v>1243021</v>
      </c>
      <c r="I32" s="9">
        <f>ROUND(H32/'Table I'!G18*100,2)</f>
        <v>16.68</v>
      </c>
      <c r="J32" s="9">
        <v>1243021</v>
      </c>
      <c r="K32" s="9">
        <v>0</v>
      </c>
      <c r="L32" s="9">
        <v>1243021</v>
      </c>
      <c r="M32" s="9">
        <f>ROUND(L32/('Table I'!G13+'Table I'!G14+'Table I'!G15)*100,2)</f>
        <v>16.68</v>
      </c>
      <c r="N32" s="9"/>
      <c r="O32" s="9">
        <f>ROUND((H32+N32)/'Table I'!G18*100,2)</f>
        <v>16.68</v>
      </c>
      <c r="P32" s="9">
        <v>0</v>
      </c>
      <c r="Q32" s="9">
        <f>ROUND(P32/'Table I'!G13*100,2)</f>
        <v>0</v>
      </c>
      <c r="R32" s="9"/>
      <c r="S32" s="9">
        <f>ROUND(R32/'Table I'!G13*100,2)</f>
        <v>0</v>
      </c>
      <c r="T32" s="9">
        <v>1243021</v>
      </c>
    </row>
    <row r="33" spans="1:20" ht="12.7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3"/>
      <c r="B34" s="4" t="s">
        <v>90</v>
      </c>
      <c r="C34" s="4"/>
      <c r="D34" s="5">
        <v>2</v>
      </c>
      <c r="E34" s="5">
        <v>4195900</v>
      </c>
      <c r="F34" s="5">
        <v>0</v>
      </c>
      <c r="G34" s="5">
        <v>0</v>
      </c>
      <c r="H34" s="5">
        <v>4195900</v>
      </c>
      <c r="I34" s="5">
        <f>ROUND(H34/'Table I'!G18*100,2)</f>
        <v>56.3</v>
      </c>
      <c r="J34" s="5">
        <v>4195900</v>
      </c>
      <c r="K34" s="5">
        <v>0</v>
      </c>
      <c r="L34" s="5">
        <v>4195900</v>
      </c>
      <c r="M34" s="5">
        <f>ROUND(L34/('Table I'!G13+'Table I'!G14+'Table I'!G15)*100,2)</f>
        <v>56.3</v>
      </c>
      <c r="N34" s="5">
        <v>0</v>
      </c>
      <c r="O34" s="5">
        <f>ROUND((H34+N34)/'Table I'!G18*100,2)</f>
        <v>56.3</v>
      </c>
      <c r="P34" s="5">
        <v>0</v>
      </c>
      <c r="Q34" s="5">
        <f>ROUND(P34/'Table I'!G13*100,2)</f>
        <v>0</v>
      </c>
      <c r="R34" s="5">
        <v>0</v>
      </c>
      <c r="S34" s="5">
        <f>ROUND(R34/'Table I'!G13*100,2)</f>
        <v>0</v>
      </c>
      <c r="T34" s="5">
        <v>4195900</v>
      </c>
    </row>
    <row r="35" spans="1:20" ht="12.75">
      <c r="A35" s="8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51">
      <c r="A36" s="3"/>
      <c r="B36" s="4" t="s">
        <v>91</v>
      </c>
      <c r="C36" s="4"/>
      <c r="D36" s="5">
        <v>2</v>
      </c>
      <c r="E36" s="5">
        <v>4195900</v>
      </c>
      <c r="F36" s="5">
        <v>0</v>
      </c>
      <c r="G36" s="5">
        <v>0</v>
      </c>
      <c r="H36" s="5">
        <v>4195900</v>
      </c>
      <c r="I36" s="5">
        <f>ROUND(H36/'Table I'!G18*100,2)</f>
        <v>56.3</v>
      </c>
      <c r="J36" s="5">
        <v>4195900</v>
      </c>
      <c r="K36" s="5">
        <v>0</v>
      </c>
      <c r="L36" s="5">
        <v>4195900</v>
      </c>
      <c r="M36" s="5">
        <f>ROUND(L36/('Table I'!G13+'Table I'!G14+'Table I'!G15)*100,2)</f>
        <v>56.3</v>
      </c>
      <c r="N36" s="5">
        <v>0</v>
      </c>
      <c r="O36" s="5">
        <f>ROUND((H36+N36)/'Table I'!G18*100,2)</f>
        <v>56.3</v>
      </c>
      <c r="P36" s="5">
        <v>0</v>
      </c>
      <c r="Q36" s="5">
        <f>ROUND(P36/'Table I'!G18*100,2)</f>
        <v>0</v>
      </c>
      <c r="R36" s="5">
        <v>0</v>
      </c>
      <c r="S36" s="5">
        <f>ROUND(R36/'Table I'!G18*100,2)</f>
        <v>0</v>
      </c>
      <c r="T36" s="5">
        <v>4195900</v>
      </c>
    </row>
    <row r="37" spans="1:20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>
      <c r="A38" s="19" t="s">
        <v>92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</sheetData>
  <sheetProtection selectLockedCells="1" selectUnlockedCells="1"/>
  <mergeCells count="27">
    <mergeCell ref="A38:T39"/>
    <mergeCell ref="R8:R13"/>
    <mergeCell ref="S8:S13"/>
    <mergeCell ref="J9:J13"/>
    <mergeCell ref="K9:K13"/>
    <mergeCell ref="L9:L13"/>
    <mergeCell ref="A37:T37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43">
      <selection activeCell="T49" sqref="T49:T50"/>
    </sheetView>
  </sheetViews>
  <sheetFormatPr defaultColWidth="11.57421875" defaultRowHeight="12.75"/>
  <cols>
    <col min="1" max="1" width="5.421875" style="0" customWidth="1"/>
    <col min="2" max="2" width="33.281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5" t="s">
        <v>93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7"/>
      <c r="B3" s="16" t="s">
        <v>56</v>
      </c>
      <c r="C3" s="16" t="s">
        <v>57</v>
      </c>
      <c r="D3" s="16" t="s">
        <v>58</v>
      </c>
      <c r="E3" s="16" t="s">
        <v>27</v>
      </c>
      <c r="F3" s="16" t="s">
        <v>59</v>
      </c>
      <c r="G3" s="16" t="s">
        <v>29</v>
      </c>
      <c r="H3" s="16" t="s">
        <v>94</v>
      </c>
      <c r="I3" s="16" t="s">
        <v>61</v>
      </c>
      <c r="J3" s="16" t="s">
        <v>95</v>
      </c>
      <c r="K3" s="16"/>
      <c r="L3" s="16"/>
      <c r="M3" s="16"/>
      <c r="N3" s="16" t="s">
        <v>33</v>
      </c>
      <c r="O3" s="16" t="s">
        <v>96</v>
      </c>
      <c r="P3" s="16" t="s">
        <v>35</v>
      </c>
      <c r="Q3" s="16"/>
      <c r="R3" s="16" t="s">
        <v>36</v>
      </c>
      <c r="S3" s="16"/>
      <c r="T3" s="16" t="s">
        <v>37</v>
      </c>
    </row>
    <row r="4" spans="1:20" ht="12.7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2.75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 t="s">
        <v>40</v>
      </c>
      <c r="Q7" s="16" t="s">
        <v>41</v>
      </c>
      <c r="R7" s="16" t="s">
        <v>97</v>
      </c>
      <c r="S7" s="16" t="s">
        <v>98</v>
      </c>
      <c r="T7" s="16"/>
    </row>
    <row r="8" spans="1:20" ht="12.75" customHeight="1">
      <c r="A8" s="17"/>
      <c r="B8" s="16"/>
      <c r="C8" s="16"/>
      <c r="D8" s="16"/>
      <c r="E8" s="16"/>
      <c r="F8" s="16"/>
      <c r="G8" s="16"/>
      <c r="H8" s="16"/>
      <c r="I8" s="16"/>
      <c r="J8" s="17" t="s">
        <v>38</v>
      </c>
      <c r="K8" s="17"/>
      <c r="L8" s="17"/>
      <c r="M8" s="16" t="s">
        <v>63</v>
      </c>
      <c r="N8" s="16"/>
      <c r="O8" s="16"/>
      <c r="P8" s="16"/>
      <c r="Q8" s="16"/>
      <c r="R8" s="16"/>
      <c r="S8" s="16"/>
      <c r="T8" s="16"/>
    </row>
    <row r="9" spans="1:20" ht="12.75" customHeight="1">
      <c r="A9" s="17"/>
      <c r="B9" s="16"/>
      <c r="C9" s="16"/>
      <c r="D9" s="16"/>
      <c r="E9" s="16"/>
      <c r="F9" s="16"/>
      <c r="G9" s="16"/>
      <c r="H9" s="16"/>
      <c r="I9" s="16"/>
      <c r="J9" s="16" t="s">
        <v>64</v>
      </c>
      <c r="K9" s="16" t="s">
        <v>65</v>
      </c>
      <c r="L9" s="16" t="s">
        <v>44</v>
      </c>
      <c r="M9" s="16"/>
      <c r="N9" s="16"/>
      <c r="O9" s="16"/>
      <c r="P9" s="16"/>
      <c r="Q9" s="16"/>
      <c r="R9" s="16"/>
      <c r="S9" s="16"/>
      <c r="T9" s="16"/>
    </row>
    <row r="10" spans="1:20" ht="12.7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.7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>
      <c r="A14" s="3" t="s">
        <v>66</v>
      </c>
      <c r="B14" s="4" t="s">
        <v>99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68</v>
      </c>
      <c r="B15" s="4" t="s">
        <v>100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I'!G14*100,2)</f>
        <v>0</v>
      </c>
      <c r="R15" s="5" t="s">
        <v>101</v>
      </c>
      <c r="S15" s="5"/>
      <c r="T15" s="5">
        <v>0</v>
      </c>
    </row>
    <row r="16" spans="1:20" ht="12.75">
      <c r="A16" s="3" t="s">
        <v>70</v>
      </c>
      <c r="B16" s="4" t="s">
        <v>102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101</v>
      </c>
      <c r="S16" s="5"/>
      <c r="T16" s="5">
        <v>0</v>
      </c>
    </row>
    <row r="17" spans="1:20" ht="12.75">
      <c r="A17" s="3" t="s">
        <v>72</v>
      </c>
      <c r="B17" s="4" t="s">
        <v>103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101</v>
      </c>
      <c r="S17" s="5"/>
      <c r="T17" s="5">
        <v>0</v>
      </c>
    </row>
    <row r="18" spans="1:20" ht="25.5">
      <c r="A18" s="3" t="s">
        <v>74</v>
      </c>
      <c r="B18" s="4" t="s">
        <v>104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101</v>
      </c>
      <c r="S18" s="5"/>
      <c r="T18" s="5">
        <v>0</v>
      </c>
    </row>
    <row r="19" spans="1:20" ht="25.5">
      <c r="A19" s="3" t="s">
        <v>105</v>
      </c>
      <c r="B19" s="4" t="s">
        <v>106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101</v>
      </c>
      <c r="S19" s="5"/>
      <c r="T19" s="5">
        <v>0</v>
      </c>
    </row>
    <row r="20" spans="1:20" ht="25.5">
      <c r="A20" s="3" t="s">
        <v>86</v>
      </c>
      <c r="B20" s="4" t="s">
        <v>73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101</v>
      </c>
      <c r="S20" s="5"/>
      <c r="T20" s="5">
        <v>0</v>
      </c>
    </row>
    <row r="21" spans="1:20" ht="12.75">
      <c r="A21" s="3" t="s">
        <v>107</v>
      </c>
      <c r="B21" s="4" t="s">
        <v>108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101</v>
      </c>
      <c r="S21" s="5"/>
      <c r="T21" s="5">
        <v>0</v>
      </c>
    </row>
    <row r="22" spans="1:20" ht="25.5">
      <c r="A22" s="3" t="s">
        <v>109</v>
      </c>
      <c r="B22" s="4" t="s">
        <v>110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101</v>
      </c>
      <c r="S22" s="5"/>
      <c r="T22" s="5">
        <v>0</v>
      </c>
    </row>
    <row r="23" spans="1:20" ht="12.75">
      <c r="A23" s="3" t="s">
        <v>111</v>
      </c>
      <c r="B23" s="4" t="s">
        <v>75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5.5">
      <c r="A24" s="3"/>
      <c r="B24" s="4" t="s">
        <v>112</v>
      </c>
      <c r="C24" s="4"/>
      <c r="D24" s="5">
        <v>1</v>
      </c>
      <c r="E24" s="5">
        <v>80000</v>
      </c>
      <c r="F24" s="5">
        <v>0</v>
      </c>
      <c r="G24" s="5">
        <v>0</v>
      </c>
      <c r="H24" s="5">
        <v>80000</v>
      </c>
      <c r="I24" s="5">
        <f>ROUND(H24/'Table I'!G18*100,2)</f>
        <v>1.07</v>
      </c>
      <c r="J24" s="5">
        <v>80000</v>
      </c>
      <c r="K24" s="5">
        <v>0</v>
      </c>
      <c r="L24" s="5">
        <v>80000</v>
      </c>
      <c r="M24" s="5">
        <f>ROUND(L24/('Table I'!G13+'Table I'!G14+'Table I'!G15)*100,2)</f>
        <v>1.07</v>
      </c>
      <c r="N24" s="5">
        <v>0</v>
      </c>
      <c r="O24" s="5">
        <f>ROUND((H24+N24)/'Table I'!G18*100,2)</f>
        <v>1.07</v>
      </c>
      <c r="P24" s="5">
        <v>0</v>
      </c>
      <c r="Q24" s="5">
        <f>ROUND(P24/'Table I'!G14*100,2)</f>
        <v>0</v>
      </c>
      <c r="R24" s="5" t="s">
        <v>101</v>
      </c>
      <c r="S24" s="5"/>
      <c r="T24" s="5">
        <v>0</v>
      </c>
    </row>
    <row r="25" spans="1:20" ht="12.75">
      <c r="A25" s="8"/>
      <c r="B25" s="8" t="s">
        <v>80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2.75">
      <c r="A26" s="8"/>
      <c r="B26" s="8" t="s">
        <v>113</v>
      </c>
      <c r="C26" s="8"/>
      <c r="D26" s="9"/>
      <c r="E26" s="9"/>
      <c r="F26" s="9" t="s">
        <v>114</v>
      </c>
      <c r="G26" s="9"/>
      <c r="H26" s="9">
        <v>80000</v>
      </c>
      <c r="I26" s="9">
        <f>ROUND(H26/'Table I'!G18*100,2)</f>
        <v>1.07</v>
      </c>
      <c r="J26" s="9">
        <v>80000</v>
      </c>
      <c r="K26" s="9">
        <v>0</v>
      </c>
      <c r="L26" s="9">
        <v>80000</v>
      </c>
      <c r="M26" s="9">
        <f>ROUND(L26/('Table I'!G13+'Table I'!G14+'Table I'!G15)*100,2)</f>
        <v>1.07</v>
      </c>
      <c r="N26" s="9"/>
      <c r="O26" s="9">
        <f>ROUND((H26+N26)/'Table I'!G18*100,2)</f>
        <v>1.07</v>
      </c>
      <c r="P26" s="9">
        <v>0</v>
      </c>
      <c r="Q26" s="9">
        <f>ROUND(P26/'Table I'!G14*100,2)</f>
        <v>0</v>
      </c>
      <c r="R26" s="9">
        <v>0</v>
      </c>
      <c r="S26" s="9"/>
      <c r="T26" s="9">
        <v>0</v>
      </c>
    </row>
    <row r="27" spans="1:20" ht="12.75">
      <c r="A27" s="3" t="s">
        <v>111</v>
      </c>
      <c r="B27" s="4" t="s">
        <v>115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ROUND((H27+N27)/'Table I'!G18*100,2)</f>
        <v>0</v>
      </c>
      <c r="P27" s="5">
        <v>0</v>
      </c>
      <c r="Q27" s="5">
        <f>ROUND(P27/'Table I'!G14*100,2)</f>
        <v>0</v>
      </c>
      <c r="R27" s="5" t="s">
        <v>101</v>
      </c>
      <c r="S27" s="5"/>
      <c r="T27" s="5">
        <v>0</v>
      </c>
    </row>
    <row r="28" spans="1:20" ht="12.75">
      <c r="A28" s="8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.75">
      <c r="A29" s="3"/>
      <c r="B29" s="4" t="s">
        <v>116</v>
      </c>
      <c r="C29" s="4"/>
      <c r="D29" s="5">
        <v>1</v>
      </c>
      <c r="E29" s="5">
        <v>80000</v>
      </c>
      <c r="F29" s="5">
        <v>0</v>
      </c>
      <c r="G29" s="5">
        <v>0</v>
      </c>
      <c r="H29" s="5">
        <v>80000</v>
      </c>
      <c r="I29" s="5">
        <f>ROUND(H29/'Table I'!G18*100,2)</f>
        <v>1.07</v>
      </c>
      <c r="J29" s="5">
        <v>80000</v>
      </c>
      <c r="K29" s="5">
        <v>0</v>
      </c>
      <c r="L29" s="5">
        <v>80000</v>
      </c>
      <c r="M29" s="5">
        <f>ROUND(L29/('Table I'!G13+'Table I'!G14+'Table I'!G15)*100,2)</f>
        <v>1.07</v>
      </c>
      <c r="N29" s="5">
        <v>0</v>
      </c>
      <c r="O29" s="5">
        <f>ROUND((H29+N29)/'Table I'!G18*100,2)</f>
        <v>1.07</v>
      </c>
      <c r="P29" s="5">
        <v>0</v>
      </c>
      <c r="Q29" s="5">
        <f>ROUND(P29/'Table I'!G14*100,2)</f>
        <v>0</v>
      </c>
      <c r="R29" s="5"/>
      <c r="S29" s="5"/>
      <c r="T29" s="5">
        <v>0</v>
      </c>
    </row>
    <row r="30" spans="1:20" ht="12.75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38.25">
      <c r="A31" s="3" t="s">
        <v>117</v>
      </c>
      <c r="B31" s="4" t="s">
        <v>118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 t="s">
        <v>101</v>
      </c>
      <c r="S31" s="5"/>
      <c r="T31" s="5">
        <v>0</v>
      </c>
    </row>
    <row r="32" spans="1:20" ht="12.75">
      <c r="A32" s="8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3"/>
      <c r="B33" s="4" t="s">
        <v>119</v>
      </c>
      <c r="C33" s="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ROUND(H33/'Table I'!G18*100,2)</f>
        <v>0</v>
      </c>
      <c r="J33" s="5">
        <v>0</v>
      </c>
      <c r="K33" s="5">
        <v>0</v>
      </c>
      <c r="L33" s="5">
        <v>0</v>
      </c>
      <c r="M33" s="5">
        <f>ROUND(L33/('Table I'!G13+'Table I'!G14+'Table I'!G15)*100,2)</f>
        <v>0</v>
      </c>
      <c r="N33" s="5">
        <v>0</v>
      </c>
      <c r="O33" s="5">
        <f>ROUND((H33+N33)/'Table I'!G18*100,2)</f>
        <v>0</v>
      </c>
      <c r="P33" s="5">
        <v>0</v>
      </c>
      <c r="Q33" s="5">
        <f>ROUND(P33/'Table I'!G14*100,2)</f>
        <v>0</v>
      </c>
      <c r="R33" s="5"/>
      <c r="S33" s="5"/>
      <c r="T33" s="5">
        <v>0</v>
      </c>
    </row>
    <row r="34" spans="1:20" ht="12.75">
      <c r="A34" s="8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3" t="s">
        <v>120</v>
      </c>
      <c r="B35" s="4" t="s">
        <v>121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>
      <c r="A36" s="3" t="s">
        <v>68</v>
      </c>
      <c r="B36" s="4" t="s">
        <v>122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38.25">
      <c r="A37" s="3"/>
      <c r="B37" s="4" t="s">
        <v>123</v>
      </c>
      <c r="C37" s="4"/>
      <c r="D37" s="5">
        <v>3413</v>
      </c>
      <c r="E37" s="5">
        <v>2005154</v>
      </c>
      <c r="F37" s="5">
        <v>0</v>
      </c>
      <c r="G37" s="5">
        <v>0</v>
      </c>
      <c r="H37" s="5">
        <v>2005154</v>
      </c>
      <c r="I37" s="5">
        <f>ROUND(H37/'Table I'!G18*100,2)</f>
        <v>26.9</v>
      </c>
      <c r="J37" s="5">
        <v>2005154</v>
      </c>
      <c r="K37" s="5">
        <v>0</v>
      </c>
      <c r="L37" s="5">
        <v>2005154</v>
      </c>
      <c r="M37" s="5">
        <f>ROUND(L37/('Table I'!G13+'Table I'!G14+'Table I'!G15)*100,2)</f>
        <v>26.9</v>
      </c>
      <c r="N37" s="5">
        <v>0</v>
      </c>
      <c r="O37" s="5">
        <f>ROUND((H37+N37)/'Table I'!G18*100,2)</f>
        <v>26.9</v>
      </c>
      <c r="P37" s="5">
        <v>0</v>
      </c>
      <c r="Q37" s="5">
        <f>ROUND(P37/'Table I'!G14*100,2)</f>
        <v>0</v>
      </c>
      <c r="R37" s="5" t="s">
        <v>101</v>
      </c>
      <c r="S37" s="5"/>
      <c r="T37" s="5">
        <v>960446</v>
      </c>
    </row>
    <row r="38" spans="1:20" ht="38.25">
      <c r="A38" s="3"/>
      <c r="B38" s="4" t="s">
        <v>124</v>
      </c>
      <c r="C38" s="4"/>
      <c r="D38" s="5">
        <v>15</v>
      </c>
      <c r="E38" s="5">
        <v>836450</v>
      </c>
      <c r="F38" s="5">
        <v>0</v>
      </c>
      <c r="G38" s="5">
        <v>0</v>
      </c>
      <c r="H38" s="5">
        <v>836450</v>
      </c>
      <c r="I38" s="5">
        <f>ROUND(H38/'Table I'!G18*100,2)</f>
        <v>11.22</v>
      </c>
      <c r="J38" s="5">
        <v>836450</v>
      </c>
      <c r="K38" s="5">
        <v>0</v>
      </c>
      <c r="L38" s="5">
        <v>836450</v>
      </c>
      <c r="M38" s="5">
        <f>ROUND(L38/('Table I'!G13+'Table I'!G14+'Table I'!G15)*100,2)</f>
        <v>11.22</v>
      </c>
      <c r="N38" s="5">
        <v>0</v>
      </c>
      <c r="O38" s="5">
        <f>ROUND((H38+N38)/'Table I'!G18*100,2)</f>
        <v>11.22</v>
      </c>
      <c r="P38" s="5">
        <v>0</v>
      </c>
      <c r="Q38" s="5">
        <f>ROUND(P38/'Table I'!G14*100,2)</f>
        <v>0</v>
      </c>
      <c r="R38" s="5" t="s">
        <v>101</v>
      </c>
      <c r="S38" s="5"/>
      <c r="T38" s="5">
        <v>683350</v>
      </c>
    </row>
    <row r="39" spans="1:20" ht="12.75">
      <c r="A39" s="8"/>
      <c r="B39" s="8" t="s">
        <v>80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8"/>
      <c r="B40" s="8" t="s">
        <v>125</v>
      </c>
      <c r="C40" s="8" t="s">
        <v>126</v>
      </c>
      <c r="D40" s="9"/>
      <c r="E40" s="9">
        <v>76000</v>
      </c>
      <c r="F40" s="9" t="s">
        <v>114</v>
      </c>
      <c r="G40" s="9"/>
      <c r="H40" s="9">
        <v>76000</v>
      </c>
      <c r="I40" s="9">
        <f>ROUND(H40/'Table I'!G18*100,2)</f>
        <v>1.02</v>
      </c>
      <c r="J40" s="9">
        <v>76000</v>
      </c>
      <c r="K40" s="9">
        <v>0</v>
      </c>
      <c r="L40" s="9">
        <v>76000</v>
      </c>
      <c r="M40" s="9">
        <f>ROUND(L40/('Table I'!G13+'Table I'!G14+'Table I'!G15)*100,2)</f>
        <v>1.02</v>
      </c>
      <c r="N40" s="9"/>
      <c r="O40" s="9">
        <f>ROUND((H40+N40)/'Table I'!G18*100,2)</f>
        <v>1.02</v>
      </c>
      <c r="P40" s="9">
        <v>0</v>
      </c>
      <c r="Q40" s="9">
        <f>ROUND(P40/'Table I'!G14*100,2)</f>
        <v>0</v>
      </c>
      <c r="R40" s="9">
        <v>0</v>
      </c>
      <c r="S40" s="9"/>
      <c r="T40" s="9">
        <v>76000</v>
      </c>
    </row>
    <row r="41" spans="1:20" ht="12.75">
      <c r="A41" s="8"/>
      <c r="B41" s="8" t="s">
        <v>127</v>
      </c>
      <c r="C41" s="8" t="s">
        <v>128</v>
      </c>
      <c r="D41" s="9"/>
      <c r="E41" s="9">
        <v>307700</v>
      </c>
      <c r="F41" s="9" t="s">
        <v>114</v>
      </c>
      <c r="G41" s="9"/>
      <c r="H41" s="9">
        <v>307700</v>
      </c>
      <c r="I41" s="9">
        <f>ROUND(H41/'Table I'!G18*100,2)</f>
        <v>4.13</v>
      </c>
      <c r="J41" s="9">
        <v>307700</v>
      </c>
      <c r="K41" s="9">
        <v>0</v>
      </c>
      <c r="L41" s="9">
        <v>307700</v>
      </c>
      <c r="M41" s="9">
        <f>ROUND(L41/('Table I'!G13+'Table I'!G14+'Table I'!G15)*100,2)</f>
        <v>4.13</v>
      </c>
      <c r="N41" s="9"/>
      <c r="O41" s="9">
        <f>ROUND((H41+N41)/'Table I'!G18*100,2)</f>
        <v>4.13</v>
      </c>
      <c r="P41" s="9">
        <v>0</v>
      </c>
      <c r="Q41" s="9">
        <f>ROUND(P41/'Table I'!G14*100,2)</f>
        <v>0</v>
      </c>
      <c r="R41" s="9">
        <v>0</v>
      </c>
      <c r="S41" s="9"/>
      <c r="T41" s="9">
        <v>307700</v>
      </c>
    </row>
    <row r="42" spans="1:20" ht="25.5">
      <c r="A42" s="3" t="s">
        <v>70</v>
      </c>
      <c r="B42" s="4" t="s">
        <v>129</v>
      </c>
      <c r="C42" s="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ROUND(H42/'Table I'!G18*100,2)</f>
        <v>0</v>
      </c>
      <c r="J42" s="5">
        <v>0</v>
      </c>
      <c r="K42" s="5">
        <v>0</v>
      </c>
      <c r="L42" s="5">
        <v>0</v>
      </c>
      <c r="M42" s="5">
        <f>ROUND(L42/('Table I'!G13+'Table I'!G14+'Table I'!G15)*100,2)</f>
        <v>0</v>
      </c>
      <c r="N42" s="5">
        <v>0</v>
      </c>
      <c r="O42" s="5">
        <f>ROUND((H42+N42)/'Table I'!G18*100,2)</f>
        <v>0</v>
      </c>
      <c r="P42" s="5">
        <v>0</v>
      </c>
      <c r="Q42" s="5">
        <f>ROUND(P42/'Table I'!G14*100,2)</f>
        <v>0</v>
      </c>
      <c r="R42" s="5" t="s">
        <v>101</v>
      </c>
      <c r="S42" s="5"/>
      <c r="T42" s="5">
        <v>0</v>
      </c>
    </row>
    <row r="43" spans="1:20" ht="12.75">
      <c r="A43" s="3" t="s">
        <v>72</v>
      </c>
      <c r="B43" s="4" t="s">
        <v>130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101</v>
      </c>
      <c r="S43" s="5"/>
      <c r="T43" s="5">
        <v>0</v>
      </c>
    </row>
    <row r="44" spans="1:20" ht="38.25">
      <c r="A44" s="3" t="s">
        <v>74</v>
      </c>
      <c r="B44" s="4" t="s">
        <v>131</v>
      </c>
      <c r="C44" s="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ROUND(H44/'Table I'!G18*100,2)</f>
        <v>0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0</v>
      </c>
      <c r="P44" s="5">
        <v>0</v>
      </c>
      <c r="Q44" s="5">
        <f>ROUND(P44/'Table I'!G14*100,2)</f>
        <v>0</v>
      </c>
      <c r="R44" s="5" t="s">
        <v>101</v>
      </c>
      <c r="S44" s="5"/>
      <c r="T44" s="5">
        <v>0</v>
      </c>
    </row>
    <row r="45" spans="1:20" ht="12.75">
      <c r="A45" s="3" t="s">
        <v>105</v>
      </c>
      <c r="B45" s="4" t="s">
        <v>75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3"/>
      <c r="B46" s="4" t="s">
        <v>132</v>
      </c>
      <c r="C46" s="4"/>
      <c r="D46" s="5">
        <v>37</v>
      </c>
      <c r="E46" s="5">
        <v>108625</v>
      </c>
      <c r="F46" s="5">
        <v>0</v>
      </c>
      <c r="G46" s="5">
        <v>0</v>
      </c>
      <c r="H46" s="5">
        <v>108625</v>
      </c>
      <c r="I46" s="5">
        <f>ROUND(H46/'Table I'!G18*100,2)</f>
        <v>1.46</v>
      </c>
      <c r="J46" s="5">
        <v>108625</v>
      </c>
      <c r="K46" s="5">
        <v>0</v>
      </c>
      <c r="L46" s="5">
        <v>108625</v>
      </c>
      <c r="M46" s="5">
        <f>ROUND(L46/('Table I'!G13+'Table I'!G14+'Table I'!G15)*100,2)</f>
        <v>1.46</v>
      </c>
      <c r="N46" s="5">
        <v>0</v>
      </c>
      <c r="O46" s="5">
        <f>ROUND((H46+N46)/'Table I'!G18*100,2)</f>
        <v>1.46</v>
      </c>
      <c r="P46" s="5">
        <v>0</v>
      </c>
      <c r="Q46" s="5">
        <f>ROUND(P46/'Table I'!G14*100,2)</f>
        <v>0</v>
      </c>
      <c r="R46" s="5" t="s">
        <v>101</v>
      </c>
      <c r="S46" s="5"/>
      <c r="T46" s="5">
        <v>95225</v>
      </c>
    </row>
    <row r="47" spans="1:20" ht="25.5">
      <c r="A47" s="3"/>
      <c r="B47" s="4" t="s">
        <v>133</v>
      </c>
      <c r="C47" s="4"/>
      <c r="D47" s="5">
        <v>1</v>
      </c>
      <c r="E47" s="5">
        <v>59120</v>
      </c>
      <c r="F47" s="5">
        <v>0</v>
      </c>
      <c r="G47" s="5">
        <v>0</v>
      </c>
      <c r="H47" s="5">
        <v>59120</v>
      </c>
      <c r="I47" s="5">
        <f>ROUND(H47/'Table I'!G18*100,2)</f>
        <v>0.79</v>
      </c>
      <c r="J47" s="5">
        <v>59120</v>
      </c>
      <c r="K47" s="5">
        <v>0</v>
      </c>
      <c r="L47" s="5">
        <v>59120</v>
      </c>
      <c r="M47" s="5">
        <f>ROUND(L47/('Table I'!G13+'Table I'!G14+'Table I'!G15)*100,2)</f>
        <v>0.79</v>
      </c>
      <c r="N47" s="5">
        <v>0</v>
      </c>
      <c r="O47" s="5">
        <f>ROUND((H47+N47)/'Table I'!G18*100,2)</f>
        <v>0.79</v>
      </c>
      <c r="P47" s="5">
        <v>0</v>
      </c>
      <c r="Q47" s="5">
        <f>ROUND(P47/'Table I'!G14*100,2)</f>
        <v>0</v>
      </c>
      <c r="R47" s="5" t="s">
        <v>101</v>
      </c>
      <c r="S47" s="5"/>
      <c r="T47" s="5">
        <v>59120</v>
      </c>
    </row>
    <row r="48" spans="1:20" ht="12.75">
      <c r="A48" s="3"/>
      <c r="B48" s="4" t="s">
        <v>134</v>
      </c>
      <c r="C48" s="4"/>
      <c r="D48" s="5">
        <v>48</v>
      </c>
      <c r="E48" s="5">
        <v>100900</v>
      </c>
      <c r="F48" s="5">
        <v>0</v>
      </c>
      <c r="G48" s="5">
        <v>0</v>
      </c>
      <c r="H48" s="5">
        <v>100900</v>
      </c>
      <c r="I48" s="5">
        <f>ROUND(H48/'Table I'!G18*100,2)</f>
        <v>1.35</v>
      </c>
      <c r="J48" s="5">
        <v>100900</v>
      </c>
      <c r="K48" s="5">
        <v>0</v>
      </c>
      <c r="L48" s="5">
        <v>100900</v>
      </c>
      <c r="M48" s="5">
        <f>ROUND(L48/('Table I'!G13+'Table I'!G14+'Table I'!G15)*100,2)</f>
        <v>1.35</v>
      </c>
      <c r="N48" s="5">
        <v>0</v>
      </c>
      <c r="O48" s="5">
        <f>ROUND((H48+N48)/'Table I'!G18*100,2)</f>
        <v>1.35</v>
      </c>
      <c r="P48" s="5">
        <v>0</v>
      </c>
      <c r="Q48" s="5">
        <f>ROUND(P48/'Table I'!G14*100,2)</f>
        <v>0</v>
      </c>
      <c r="R48" s="5" t="s">
        <v>101</v>
      </c>
      <c r="S48" s="5"/>
      <c r="T48" s="5">
        <v>100896</v>
      </c>
    </row>
    <row r="49" spans="1:20" ht="12.75">
      <c r="A49" s="3"/>
      <c r="B49" s="4" t="s">
        <v>135</v>
      </c>
      <c r="C49" s="4"/>
      <c r="D49" s="5">
        <v>2</v>
      </c>
      <c r="E49" s="5">
        <v>840</v>
      </c>
      <c r="F49" s="5">
        <v>0</v>
      </c>
      <c r="G49" s="5">
        <v>0</v>
      </c>
      <c r="H49" s="5">
        <v>840</v>
      </c>
      <c r="I49" s="5">
        <f>ROUND(H49/'Table I'!G18*100,2)</f>
        <v>0.01</v>
      </c>
      <c r="J49" s="5">
        <v>840</v>
      </c>
      <c r="K49" s="5">
        <v>0</v>
      </c>
      <c r="L49" s="5">
        <v>840</v>
      </c>
      <c r="M49" s="5">
        <f>ROUND(L49/('Table I'!G13+'Table I'!G14+'Table I'!G15)*100,2)</f>
        <v>0.01</v>
      </c>
      <c r="N49" s="5">
        <v>0</v>
      </c>
      <c r="O49" s="5">
        <f>ROUND((H49+N49)/'Table I'!G18*100,2)</f>
        <v>0.01</v>
      </c>
      <c r="P49" s="5">
        <v>0</v>
      </c>
      <c r="Q49" s="5">
        <f>ROUND(P49/'Table I'!G14*100,2)</f>
        <v>0</v>
      </c>
      <c r="R49" s="5" t="s">
        <v>101</v>
      </c>
      <c r="S49" s="5"/>
      <c r="T49" s="5">
        <v>840</v>
      </c>
    </row>
    <row r="50" spans="1:20" ht="12.75">
      <c r="A50" s="3"/>
      <c r="B50" s="4" t="s">
        <v>136</v>
      </c>
      <c r="C50" s="4"/>
      <c r="D50" s="5">
        <v>4</v>
      </c>
      <c r="E50" s="5">
        <v>65811</v>
      </c>
      <c r="F50" s="5">
        <v>0</v>
      </c>
      <c r="G50" s="5">
        <v>0</v>
      </c>
      <c r="H50" s="5">
        <v>65811</v>
      </c>
      <c r="I50" s="5">
        <f>ROUND(H50/'Table I'!G18*100,2)</f>
        <v>0.88</v>
      </c>
      <c r="J50" s="5">
        <v>65811</v>
      </c>
      <c r="K50" s="5">
        <v>0</v>
      </c>
      <c r="L50" s="5">
        <v>65811</v>
      </c>
      <c r="M50" s="5">
        <f>ROUND(L50/('Table I'!G13+'Table I'!G14+'Table I'!G15)*100,2)</f>
        <v>0.88</v>
      </c>
      <c r="N50" s="5">
        <v>0</v>
      </c>
      <c r="O50" s="5">
        <f>ROUND((H50+N50)/'Table I'!G18*100,2)</f>
        <v>0.88</v>
      </c>
      <c r="P50" s="5">
        <v>0</v>
      </c>
      <c r="Q50" s="5">
        <f>ROUND(P50/'Table I'!G14*100,2)</f>
        <v>0</v>
      </c>
      <c r="R50" s="5" t="s">
        <v>101</v>
      </c>
      <c r="S50" s="5"/>
      <c r="T50" s="5">
        <v>20811</v>
      </c>
    </row>
    <row r="51" spans="1:20" ht="12.75">
      <c r="A51" s="8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75">
      <c r="A52" s="3"/>
      <c r="B52" s="4" t="s">
        <v>137</v>
      </c>
      <c r="C52" s="4"/>
      <c r="D52" s="5">
        <v>3520</v>
      </c>
      <c r="E52" s="5">
        <v>3176900</v>
      </c>
      <c r="F52" s="5">
        <v>0</v>
      </c>
      <c r="G52" s="5">
        <v>0</v>
      </c>
      <c r="H52" s="5">
        <v>3176900</v>
      </c>
      <c r="I52" s="5">
        <f>ROUND(H52/'Table I'!G18*100,2)</f>
        <v>42.63</v>
      </c>
      <c r="J52" s="5">
        <v>3176900</v>
      </c>
      <c r="K52" s="5">
        <v>0</v>
      </c>
      <c r="L52" s="5">
        <v>3176900</v>
      </c>
      <c r="M52" s="5">
        <f>ROUND(L52/('Table I'!G13+'Table I'!G14+'Table I'!G15)*100,2)</f>
        <v>42.63</v>
      </c>
      <c r="N52" s="5">
        <v>0</v>
      </c>
      <c r="O52" s="5">
        <f>ROUND((H52+N52)/'Table I'!G18*100,2)</f>
        <v>42.63</v>
      </c>
      <c r="P52" s="5">
        <v>0</v>
      </c>
      <c r="Q52" s="5">
        <f>ROUND(P52/'Table I'!G14*100,2)</f>
        <v>0</v>
      </c>
      <c r="R52" s="5"/>
      <c r="S52" s="5"/>
      <c r="T52" s="5">
        <v>1920688</v>
      </c>
    </row>
    <row r="53" spans="1:20" ht="12.75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25.5">
      <c r="A54" s="3"/>
      <c r="B54" s="4" t="s">
        <v>138</v>
      </c>
      <c r="C54" s="4"/>
      <c r="D54" s="5">
        <v>3521</v>
      </c>
      <c r="E54" s="5">
        <v>3256900</v>
      </c>
      <c r="F54" s="5">
        <v>0</v>
      </c>
      <c r="G54" s="5">
        <v>0</v>
      </c>
      <c r="H54" s="5">
        <v>3256900</v>
      </c>
      <c r="I54" s="5">
        <f>ROUND(H54/'Table I'!G18*100,2)</f>
        <v>43.7</v>
      </c>
      <c r="J54" s="5">
        <v>3256900</v>
      </c>
      <c r="K54" s="5">
        <v>0</v>
      </c>
      <c r="L54" s="5">
        <v>3256900</v>
      </c>
      <c r="M54" s="5">
        <f>ROUND(L54/('Table I'!G13+'Table I'!G14+'Table I'!G15)*100,2)</f>
        <v>43.7</v>
      </c>
      <c r="N54" s="5">
        <v>0</v>
      </c>
      <c r="O54" s="5">
        <f>ROUND((H54+N54)/'Table I'!G18*100,2)</f>
        <v>43.7</v>
      </c>
      <c r="P54" s="5">
        <v>0</v>
      </c>
      <c r="Q54" s="5">
        <f>ROUND(P54/'Table I'!G18*100,2)</f>
        <v>0</v>
      </c>
      <c r="R54" s="5"/>
      <c r="S54" s="5"/>
      <c r="T54" s="5">
        <v>1920688</v>
      </c>
    </row>
    <row r="55" spans="1:20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2.75">
      <c r="A56" s="19" t="s">
        <v>139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.75">
      <c r="A58" s="19" t="s">
        <v>92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</sheetData>
  <sheetProtection selectLockedCells="1" selectUnlockedCells="1"/>
  <mergeCells count="28">
    <mergeCell ref="A56:T57"/>
    <mergeCell ref="A58:T59"/>
    <mergeCell ref="J8:L8"/>
    <mergeCell ref="M8:M13"/>
    <mergeCell ref="J9:J13"/>
    <mergeCell ref="K9:K13"/>
    <mergeCell ref="L9:L13"/>
    <mergeCell ref="A55:T55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5" t="s">
        <v>140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6"/>
      <c r="B3" s="16" t="s">
        <v>56</v>
      </c>
      <c r="C3" s="16" t="s">
        <v>57</v>
      </c>
      <c r="D3" s="16" t="s">
        <v>58</v>
      </c>
      <c r="E3" s="16" t="s">
        <v>27</v>
      </c>
      <c r="F3" s="16" t="s">
        <v>59</v>
      </c>
      <c r="G3" s="16" t="s">
        <v>29</v>
      </c>
      <c r="H3" s="16" t="s">
        <v>60</v>
      </c>
      <c r="I3" s="16" t="s">
        <v>61</v>
      </c>
      <c r="J3" s="16" t="s">
        <v>32</v>
      </c>
      <c r="K3" s="16"/>
      <c r="L3" s="16"/>
      <c r="M3" s="16"/>
      <c r="N3" s="16" t="s">
        <v>33</v>
      </c>
      <c r="O3" s="16" t="s">
        <v>96</v>
      </c>
      <c r="P3" s="16" t="s">
        <v>35</v>
      </c>
      <c r="Q3" s="16"/>
      <c r="R3" s="16" t="s">
        <v>36</v>
      </c>
      <c r="S3" s="16"/>
      <c r="T3" s="16" t="s">
        <v>141</v>
      </c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 customHeight="1">
      <c r="A7" s="16"/>
      <c r="B7" s="16"/>
      <c r="C7" s="16"/>
      <c r="D7" s="16"/>
      <c r="E7" s="16"/>
      <c r="F7" s="16"/>
      <c r="G7" s="16"/>
      <c r="H7" s="16"/>
      <c r="I7" s="16"/>
      <c r="J7" s="17" t="s">
        <v>38</v>
      </c>
      <c r="K7" s="17"/>
      <c r="L7" s="17"/>
      <c r="M7" s="16" t="s">
        <v>63</v>
      </c>
      <c r="N7" s="16"/>
      <c r="O7" s="16"/>
      <c r="P7" s="16" t="s">
        <v>40</v>
      </c>
      <c r="Q7" s="16" t="s">
        <v>41</v>
      </c>
      <c r="R7" s="16" t="s">
        <v>97</v>
      </c>
      <c r="S7" s="16" t="s">
        <v>142</v>
      </c>
      <c r="T7" s="16"/>
    </row>
    <row r="8" spans="1:20" ht="12.75" customHeight="1">
      <c r="A8" s="16"/>
      <c r="B8" s="16"/>
      <c r="C8" s="16"/>
      <c r="D8" s="16"/>
      <c r="E8" s="16"/>
      <c r="F8" s="16"/>
      <c r="G8" s="16"/>
      <c r="H8" s="16"/>
      <c r="I8" s="16"/>
      <c r="J8" s="16" t="s">
        <v>64</v>
      </c>
      <c r="K8" s="16" t="s">
        <v>65</v>
      </c>
      <c r="L8" s="16" t="s">
        <v>44</v>
      </c>
      <c r="M8" s="16"/>
      <c r="N8" s="16"/>
      <c r="O8" s="16"/>
      <c r="P8" s="16"/>
      <c r="Q8" s="16"/>
      <c r="R8" s="16"/>
      <c r="S8" s="16"/>
      <c r="T8" s="16"/>
    </row>
    <row r="9" spans="1:20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.75">
      <c r="A13" s="10" t="s">
        <v>143</v>
      </c>
      <c r="B13" s="10" t="s">
        <v>144</v>
      </c>
      <c r="C13" s="11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 t="s">
        <v>101</v>
      </c>
      <c r="S13" s="11"/>
      <c r="T13" s="11">
        <v>0</v>
      </c>
    </row>
    <row r="14" spans="1:20" ht="51">
      <c r="A14" s="3" t="s">
        <v>145</v>
      </c>
      <c r="B14" s="4" t="s">
        <v>146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101</v>
      </c>
      <c r="S14" s="5"/>
      <c r="T14" s="5">
        <v>0</v>
      </c>
    </row>
    <row r="15" spans="1:20" ht="38.25">
      <c r="A15" s="3"/>
      <c r="B15" s="4" t="s">
        <v>147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/>
      <c r="S15" s="5"/>
      <c r="T15" s="5">
        <v>0</v>
      </c>
    </row>
    <row r="16" spans="3:20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soundariya</cp:lastModifiedBy>
  <dcterms:modified xsi:type="dcterms:W3CDTF">2018-07-07T09:56:45Z</dcterms:modified>
  <cp:category/>
  <cp:version/>
  <cp:contentType/>
  <cp:contentStatus/>
</cp:coreProperties>
</file>